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nuværende model" sheetId="1" r:id="rId1"/>
  </sheets>
  <calcPr calcId="145621"/>
</workbook>
</file>

<file path=xl/calcChain.xml><?xml version="1.0" encoding="utf-8"?>
<calcChain xmlns="http://schemas.openxmlformats.org/spreadsheetml/2006/main">
  <c r="D20" i="1" l="1"/>
  <c r="C10" i="1"/>
  <c r="C25" i="1" l="1"/>
  <c r="C29" i="1"/>
  <c r="B20" i="1" l="1"/>
  <c r="B21" i="1"/>
  <c r="C21" i="1" s="1"/>
  <c r="C20" i="1" l="1"/>
  <c r="B17" i="1"/>
  <c r="D17" i="1" s="1"/>
  <c r="B15" i="1"/>
  <c r="D15" i="1" s="1"/>
  <c r="B14" i="1"/>
  <c r="B9" i="1"/>
  <c r="B8" i="1"/>
  <c r="C23" i="1" l="1"/>
  <c r="D14" i="1"/>
  <c r="B23" i="1"/>
  <c r="B27" i="1" s="1"/>
  <c r="D8" i="1" l="1"/>
  <c r="D23" i="1" s="1"/>
  <c r="D27" i="1" s="1"/>
  <c r="C27" i="1" l="1"/>
</calcChain>
</file>

<file path=xl/sharedStrings.xml><?xml version="1.0" encoding="utf-8"?>
<sst xmlns="http://schemas.openxmlformats.org/spreadsheetml/2006/main" count="31" uniqueCount="27">
  <si>
    <t>SFO 2</t>
  </si>
  <si>
    <t>Samuelsgården</t>
  </si>
  <si>
    <t>Varde Fritids- og juniorklub</t>
  </si>
  <si>
    <t>SFO 3</t>
  </si>
  <si>
    <t>Ungdomsskolen</t>
  </si>
  <si>
    <t>Juniorklubber</t>
  </si>
  <si>
    <t>Ungdomsklubber</t>
  </si>
  <si>
    <t>Juniorklubben Søndermarken</t>
  </si>
  <si>
    <t>Model 2</t>
  </si>
  <si>
    <t>Model 3</t>
  </si>
  <si>
    <t>Løn og aktivitets-afhængige udgifter</t>
  </si>
  <si>
    <t>I alt udgifter</t>
  </si>
  <si>
    <t>Forældrebetaling SFO 2</t>
  </si>
  <si>
    <t>Nettoudgift</t>
  </si>
  <si>
    <t>Nuværende model</t>
  </si>
  <si>
    <t>985 kr. / md.</t>
  </si>
  <si>
    <t>200 kr./md.</t>
  </si>
  <si>
    <t>Kontingent pr. måned (11 mdr.)</t>
  </si>
  <si>
    <t>Forældrebetaling SFO 2 (11 mdr.)</t>
  </si>
  <si>
    <t>Oversigt over økonomi ved modellerne.</t>
  </si>
  <si>
    <t>SFO 2 - 5 steder i kommunen - note 1</t>
  </si>
  <si>
    <t>Note 1: SFO 2, SFO 3 og Juniorklubben Søndermarken</t>
  </si>
  <si>
    <t>Opkrævet forældrebetaling af tidl. Sfo 3 midler kan anvendes til aktiviteter</t>
  </si>
  <si>
    <t>Note 2: SFO 2, SFO 3, Juniorklubben Søndermarken, juniorklubber Ungdomsskolen (minus</t>
  </si>
  <si>
    <t>300.000 kr. - overført til ungdomsklubber)</t>
  </si>
  <si>
    <t>note 2</t>
  </si>
  <si>
    <t xml:space="preserve">Tirsdagsklubben uændret 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</si>
</sst>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Border="1"/>
    <xf numFmtId="3" fontId="0" fillId="0" borderId="3" xfId="0" applyNumberFormat="1" applyFill="1" applyBorder="1"/>
    <xf numFmtId="3" fontId="0" fillId="0" borderId="3" xfId="0" applyNumberFormat="1" applyBorder="1"/>
    <xf numFmtId="3" fontId="1" fillId="0" borderId="3" xfId="0" applyNumberFormat="1" applyFont="1" applyBorder="1"/>
    <xf numFmtId="0" fontId="1" fillId="0" borderId="3" xfId="0" applyFont="1" applyBorder="1"/>
    <xf numFmtId="0" fontId="0" fillId="0" borderId="3" xfId="0" applyBorder="1"/>
    <xf numFmtId="3" fontId="1" fillId="0" borderId="4" xfId="0" applyNumberFormat="1" applyFont="1" applyBorder="1"/>
    <xf numFmtId="0" fontId="1" fillId="0" borderId="2" xfId="0" applyFont="1" applyBorder="1"/>
    <xf numFmtId="0" fontId="0" fillId="0" borderId="3" xfId="0" applyBorder="1" applyAlignment="1">
      <alignment wrapText="1"/>
    </xf>
    <xf numFmtId="0" fontId="1" fillId="0" borderId="4" xfId="0" applyFont="1" applyBorder="1"/>
    <xf numFmtId="0" fontId="0" fillId="0" borderId="5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Border="1"/>
    <xf numFmtId="3" fontId="0" fillId="0" borderId="3" xfId="0" applyNumberFormat="1" applyBorder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A4" workbookViewId="0">
      <selection activeCell="A6" sqref="A6"/>
    </sheetView>
  </sheetViews>
  <sheetFormatPr defaultRowHeight="15" x14ac:dyDescent="0.25"/>
  <cols>
    <col min="1" max="1" width="35.5703125" customWidth="1"/>
    <col min="2" max="2" width="15.7109375" customWidth="1"/>
    <col min="3" max="4" width="15.28515625" customWidth="1"/>
  </cols>
  <sheetData>
    <row r="2" spans="1:4" x14ac:dyDescent="0.25">
      <c r="A2" s="22" t="s">
        <v>19</v>
      </c>
      <c r="B2" s="22"/>
      <c r="C2" s="22"/>
      <c r="D2" s="22"/>
    </row>
    <row r="4" spans="1:4" ht="30" x14ac:dyDescent="0.25">
      <c r="B4" s="15" t="s">
        <v>14</v>
      </c>
      <c r="C4" s="16" t="s">
        <v>8</v>
      </c>
      <c r="D4" s="16" t="s">
        <v>9</v>
      </c>
    </row>
    <row r="5" spans="1:4" x14ac:dyDescent="0.25">
      <c r="B5" s="9"/>
      <c r="C5" s="17"/>
      <c r="D5" s="9"/>
    </row>
    <row r="6" spans="1:4" ht="46.5" customHeight="1" x14ac:dyDescent="0.25">
      <c r="B6" s="3" t="s">
        <v>10</v>
      </c>
      <c r="C6" s="14" t="s">
        <v>10</v>
      </c>
      <c r="D6" s="3" t="s">
        <v>10</v>
      </c>
    </row>
    <row r="7" spans="1:4" x14ac:dyDescent="0.25">
      <c r="A7" s="11" t="s">
        <v>0</v>
      </c>
      <c r="B7" s="4"/>
      <c r="C7" s="4"/>
      <c r="D7" s="4"/>
    </row>
    <row r="8" spans="1:4" x14ac:dyDescent="0.25">
      <c r="A8" s="9" t="s">
        <v>1</v>
      </c>
      <c r="B8" s="5">
        <f>2992415+404785</f>
        <v>3397200</v>
      </c>
      <c r="C8" s="6"/>
      <c r="D8" s="6">
        <f>C8</f>
        <v>0</v>
      </c>
    </row>
    <row r="9" spans="1:4" x14ac:dyDescent="0.25">
      <c r="A9" s="9" t="s">
        <v>2</v>
      </c>
      <c r="B9" s="6">
        <f>1536550+134040</f>
        <v>1670590</v>
      </c>
      <c r="C9" s="18"/>
      <c r="D9" s="6"/>
    </row>
    <row r="10" spans="1:4" x14ac:dyDescent="0.25">
      <c r="A10" s="9" t="s">
        <v>20</v>
      </c>
      <c r="B10" s="6"/>
      <c r="C10" s="6">
        <f>+B8+B9+B14+B15+B17</f>
        <v>7846760</v>
      </c>
      <c r="D10" s="6"/>
    </row>
    <row r="11" spans="1:4" ht="45" x14ac:dyDescent="0.25">
      <c r="A11" s="12" t="s">
        <v>22</v>
      </c>
      <c r="B11" s="6"/>
      <c r="C11" s="6">
        <v>827734</v>
      </c>
      <c r="D11" s="6"/>
    </row>
    <row r="12" spans="1:4" x14ac:dyDescent="0.25">
      <c r="A12" s="9"/>
      <c r="B12" s="6"/>
      <c r="C12" s="6"/>
      <c r="D12" s="6"/>
    </row>
    <row r="13" spans="1:4" s="1" customFormat="1" x14ac:dyDescent="0.25">
      <c r="A13" s="8" t="s">
        <v>3</v>
      </c>
      <c r="B13" s="7"/>
      <c r="C13" s="7"/>
      <c r="D13" s="7"/>
    </row>
    <row r="14" spans="1:4" x14ac:dyDescent="0.25">
      <c r="A14" s="9" t="s">
        <v>1</v>
      </c>
      <c r="B14" s="5">
        <f>1522815+278505</f>
        <v>1801320</v>
      </c>
      <c r="C14" s="6"/>
      <c r="D14" s="6">
        <f>C14</f>
        <v>0</v>
      </c>
    </row>
    <row r="15" spans="1:4" x14ac:dyDescent="0.25">
      <c r="A15" s="9" t="s">
        <v>2</v>
      </c>
      <c r="B15" s="6">
        <f>450520+47420</f>
        <v>497940</v>
      </c>
      <c r="C15" s="6"/>
      <c r="D15" s="6">
        <f>C15</f>
        <v>0</v>
      </c>
    </row>
    <row r="16" spans="1:4" x14ac:dyDescent="0.25">
      <c r="A16" s="9"/>
      <c r="B16" s="6"/>
      <c r="C16" s="6"/>
      <c r="D16" s="6"/>
    </row>
    <row r="17" spans="1:7" x14ac:dyDescent="0.25">
      <c r="A17" s="9" t="s">
        <v>7</v>
      </c>
      <c r="B17" s="6">
        <f>421250+450+58010</f>
        <v>479710</v>
      </c>
      <c r="C17" s="6"/>
      <c r="D17" s="6">
        <f>C17</f>
        <v>0</v>
      </c>
    </row>
    <row r="18" spans="1:7" x14ac:dyDescent="0.25">
      <c r="A18" s="9"/>
      <c r="B18" s="6"/>
      <c r="C18" s="6"/>
      <c r="D18" s="6"/>
    </row>
    <row r="19" spans="1:7" s="1" customFormat="1" x14ac:dyDescent="0.25">
      <c r="A19" s="8" t="s">
        <v>4</v>
      </c>
      <c r="B19" s="8"/>
      <c r="C19" s="8"/>
      <c r="D19" s="21" t="s">
        <v>25</v>
      </c>
    </row>
    <row r="20" spans="1:7" x14ac:dyDescent="0.25">
      <c r="A20" s="9" t="s">
        <v>5</v>
      </c>
      <c r="B20" s="6">
        <f>83200+58900+78400+63400+77200+65200+39900+59800+41300+68800+61600+74200+73000</f>
        <v>844900</v>
      </c>
      <c r="C20" s="6">
        <f>B20</f>
        <v>844900</v>
      </c>
      <c r="D20" s="6">
        <f>+B8+B9+B14+B15+B17+B20+B25-300000</f>
        <v>6332660</v>
      </c>
    </row>
    <row r="21" spans="1:7" x14ac:dyDescent="0.25">
      <c r="A21" s="9" t="s">
        <v>6</v>
      </c>
      <c r="B21" s="6">
        <f>320000+180000+90000+194000+174000</f>
        <v>958000</v>
      </c>
      <c r="C21" s="6">
        <f>B21</f>
        <v>958000</v>
      </c>
      <c r="D21" s="6">
        <v>1258000</v>
      </c>
      <c r="G21" s="2"/>
    </row>
    <row r="22" spans="1:7" x14ac:dyDescent="0.25">
      <c r="A22" s="9"/>
      <c r="B22" s="9"/>
      <c r="C22" s="9"/>
      <c r="D22" s="9"/>
    </row>
    <row r="23" spans="1:7" x14ac:dyDescent="0.25">
      <c r="A23" s="9" t="s">
        <v>11</v>
      </c>
      <c r="B23" s="6">
        <f>SUM(B8:B21)</f>
        <v>9649660</v>
      </c>
      <c r="C23" s="6">
        <f>SUM(C8:C21)</f>
        <v>10477394</v>
      </c>
      <c r="D23" s="6">
        <f t="shared" ref="D23" si="0">SUM(D8:D21)</f>
        <v>7590660</v>
      </c>
    </row>
    <row r="24" spans="1:7" x14ac:dyDescent="0.25">
      <c r="A24" s="9"/>
      <c r="B24" s="9"/>
      <c r="C24" s="9"/>
      <c r="D24" s="9"/>
    </row>
    <row r="25" spans="1:7" x14ac:dyDescent="0.25">
      <c r="A25" s="9" t="s">
        <v>12</v>
      </c>
      <c r="B25" s="6">
        <v>-2059000</v>
      </c>
      <c r="C25" s="6">
        <f>-2059000-827734</f>
        <v>-2886734</v>
      </c>
      <c r="D25" s="6">
        <v>0</v>
      </c>
    </row>
    <row r="26" spans="1:7" x14ac:dyDescent="0.25">
      <c r="A26" s="9"/>
      <c r="B26" s="9"/>
      <c r="C26" s="9"/>
      <c r="D26" s="9"/>
    </row>
    <row r="27" spans="1:7" x14ac:dyDescent="0.25">
      <c r="A27" s="13" t="s">
        <v>13</v>
      </c>
      <c r="B27" s="10">
        <f>SUM(B23:B25)</f>
        <v>7590660</v>
      </c>
      <c r="C27" s="10">
        <f t="shared" ref="C27:D27" si="1">SUM(C23:C25)</f>
        <v>7590660</v>
      </c>
      <c r="D27" s="10">
        <f t="shared" si="1"/>
        <v>7590660</v>
      </c>
    </row>
    <row r="28" spans="1:7" x14ac:dyDescent="0.25">
      <c r="B28" s="2"/>
      <c r="C28" s="2"/>
    </row>
    <row r="29" spans="1:7" x14ac:dyDescent="0.25">
      <c r="A29" t="s">
        <v>18</v>
      </c>
      <c r="B29" s="19" t="s">
        <v>15</v>
      </c>
      <c r="C29" s="19" t="str">
        <f>B29</f>
        <v>985 kr. / md.</v>
      </c>
    </row>
    <row r="30" spans="1:7" x14ac:dyDescent="0.25">
      <c r="A30" t="s">
        <v>17</v>
      </c>
      <c r="D30" s="20" t="s">
        <v>16</v>
      </c>
    </row>
    <row r="32" spans="1:7" x14ac:dyDescent="0.25">
      <c r="A32" t="s">
        <v>21</v>
      </c>
    </row>
    <row r="33" spans="1:4" x14ac:dyDescent="0.25">
      <c r="A33" t="s">
        <v>23</v>
      </c>
    </row>
    <row r="34" spans="1:4" x14ac:dyDescent="0.25">
      <c r="A34" t="s">
        <v>24</v>
      </c>
    </row>
    <row r="36" spans="1:4" x14ac:dyDescent="0.25">
      <c r="A36" t="s">
        <v>26</v>
      </c>
      <c r="B36" s="2">
        <v>100000</v>
      </c>
      <c r="C36" s="2">
        <v>100000</v>
      </c>
      <c r="D36" s="2">
        <v>100000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&amp;LSag nr. 13-15802/dok. nr. 62670-14/jepo&amp;R&amp;D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7</SortOrder>
    <MeetingStartDate xmlns="d08b57ff-b9b7-4581-975d-98f87b579a51">2014-05-13T11:00:00+00:00</MeetingStartDate>
    <EnclosureFileNumber xmlns="d08b57ff-b9b7-4581-975d-98f87b579a51">62670/14</EnclosureFileNumber>
    <AgendaId xmlns="d08b57ff-b9b7-4581-975d-98f87b579a51">2546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1577101</FusionId>
    <AgendaAccessLevelName xmlns="d08b57ff-b9b7-4581-975d-98f87b579a51">Åben</AgendaAccessLevelName>
    <UNC xmlns="d08b57ff-b9b7-4581-975d-98f87b579a51">1407538</UNC>
    <MeetingTitle xmlns="d08b57ff-b9b7-4581-975d-98f87b579a51">13-05-2014</MeetingTitle>
    <MeetingDateAndTime xmlns="d08b57ff-b9b7-4581-975d-98f87b579a51">13-05-2014 fra 13:00 - 16:55</MeetingDateAndTime>
    <MeetingEndDate xmlns="d08b57ff-b9b7-4581-975d-98f87b579a51">2014-05-13T14:55:00+00:00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EFDECBF-9042-44B2-B013-EF62837CE4A5}"/>
</file>

<file path=customXml/itemProps2.xml><?xml version="1.0" encoding="utf-8"?>
<ds:datastoreItem xmlns:ds="http://schemas.openxmlformats.org/officeDocument/2006/customXml" ds:itemID="{5C5A8758-B208-4AAD-90B1-81A064A869CC}"/>
</file>

<file path=customXml/itemProps3.xml><?xml version="1.0" encoding="utf-8"?>
<ds:datastoreItem xmlns:ds="http://schemas.openxmlformats.org/officeDocument/2006/customXml" ds:itemID="{3298E350-E870-45FB-B484-D6BE081E26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nuværende model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UBU-13-05-2014 - Bilag 88.07 Oversigt over økonomi i modeller ved helhedsløsning for fritids- og klu…</dc:title>
  <dc:creator>Jette Poulsen</dc:creator>
  <cp:lastModifiedBy>Peter Guldberg</cp:lastModifiedBy>
  <cp:lastPrinted>2014-05-13T06:18:48Z</cp:lastPrinted>
  <dcterms:created xsi:type="dcterms:W3CDTF">2014-04-10T08:28:58Z</dcterms:created>
  <dcterms:modified xsi:type="dcterms:W3CDTF">2014-05-13T06:21:02Z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